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6380" windowHeight="6840" tabRatio="987" activeTab="2"/>
  </bookViews>
  <sheets>
    <sheet name="Prospetto 1" sheetId="1" r:id="rId1"/>
    <sheet name="Prospetto 2" sheetId="2" r:id="rId2"/>
    <sheet name="Prospetto 3-1" sheetId="3" r:id="rId3"/>
    <sheet name="Prospetto3-2" sheetId="4" r:id="rId4"/>
    <sheet name="Prospetto 4" sheetId="5" r:id="rId5"/>
  </sheets>
  <definedNames/>
  <calcPr fullCalcOnLoad="1"/>
</workbook>
</file>

<file path=xl/sharedStrings.xml><?xml version="1.0" encoding="utf-8"?>
<sst xmlns="http://schemas.openxmlformats.org/spreadsheetml/2006/main" count="166" uniqueCount="67">
  <si>
    <t>Prospetto 2</t>
  </si>
  <si>
    <t>ELEZIONE DEL CONSIGLIO PROVINCIALE DI PISTOIA -  8 Gennaio 2017</t>
  </si>
  <si>
    <t xml:space="preserve">PROSPETTO DELLE CIFRE ELETTORALI PONDERATE DI LISTA </t>
  </si>
  <si>
    <t>Fascia demografica</t>
  </si>
  <si>
    <t xml:space="preserve">Seggio unico centrale              </t>
  </si>
  <si>
    <r>
      <rPr>
        <sz val="10"/>
        <color indexed="8"/>
        <rFont val="Times New Roman"/>
        <family val="1"/>
      </rPr>
      <t>Indice di ponderazione (</t>
    </r>
    <r>
      <rPr>
        <i/>
        <sz val="10"/>
        <color indexed="8"/>
        <rFont val="Times New Roman"/>
        <family val="1"/>
      </rPr>
      <t>colonna 8 prospetto 1 - par. 4</t>
    </r>
    <r>
      <rPr>
        <sz val="10"/>
        <color indexed="8"/>
        <rFont val="Times New Roman"/>
        <family val="1"/>
      </rPr>
      <t>)</t>
    </r>
  </si>
  <si>
    <t>Lista n. 1                           PROVINCIA ALTERNATIVA</t>
  </si>
  <si>
    <t xml:space="preserve">Lista n. 2                      DEMOCRATICI E SOCIALISTI </t>
  </si>
  <si>
    <t>Voti</t>
  </si>
  <si>
    <t>Voti ponderati</t>
  </si>
  <si>
    <t>Fascia a) fino a 3.000 abitanti</t>
  </si>
  <si>
    <t>Seggio centrale</t>
  </si>
  <si>
    <t xml:space="preserve">Totale fascia a) </t>
  </si>
  <si>
    <t>Fascia b) da 3.001 a 5.000 abitanti</t>
  </si>
  <si>
    <t>Totale fascia b)</t>
  </si>
  <si>
    <t>Fascia c) da 5.001 a 10.000 abitanti</t>
  </si>
  <si>
    <t>Totale fascia c)</t>
  </si>
  <si>
    <t>Fascia d) da 10.001 a 30.000 abitanti</t>
  </si>
  <si>
    <t>Totale fascia d)</t>
  </si>
  <si>
    <t>Fascia e) da 30.001 a 100.000 abitanti</t>
  </si>
  <si>
    <t>Totale fascia e)</t>
  </si>
  <si>
    <t>CIFRA ELETTORALE PONDERATA</t>
  </si>
  <si>
    <t>Prospetto 3</t>
  </si>
  <si>
    <t xml:space="preserve">PROSPETTO DELLE CIFRE INDIVIDUALI PONDERATE DEI CANDIDATI DI LISTA </t>
  </si>
  <si>
    <t>LISTA n. 1 avente il contrassegno "PROVINCIA ALTERNATIVA"</t>
  </si>
  <si>
    <t xml:space="preserve">Seggio unico centrale         </t>
  </si>
  <si>
    <t>Candidato         BENESPERI LUCA</t>
  </si>
  <si>
    <t>Candidato                    BISCIONI LUCA</t>
  </si>
  <si>
    <t xml:space="preserve">Candidato                    BORGIOLI MARCO   </t>
  </si>
  <si>
    <t>Candidato                    FRANCESCHI OLIVIERO</t>
  </si>
  <si>
    <t xml:space="preserve">Candidato                    ONORI MARCO   </t>
  </si>
  <si>
    <t>Voti di preferenza</t>
  </si>
  <si>
    <t>Voti di preferenza ponderati</t>
  </si>
  <si>
    <t>CIFRA INDIVIDUALE PONDERATA</t>
  </si>
  <si>
    <t xml:space="preserve">Candidato                    DIOLAIUTI GILDA  </t>
  </si>
  <si>
    <t xml:space="preserve">Candidato                    GIOVANNELLI ALESSANDRO   </t>
  </si>
  <si>
    <t>Candidato                    GONFIANTINI PIERA</t>
  </si>
  <si>
    <t>Candidato                    MAZZANTI GIOVANNA</t>
  </si>
  <si>
    <t>Candidato                    MAZZANTI MARCO</t>
  </si>
  <si>
    <t xml:space="preserve">Candidato                    MELANI EMILIANO   </t>
  </si>
  <si>
    <t>Candidato                    MUNGAI EUGENIO PATRIZIO</t>
  </si>
  <si>
    <t>Candidato                    NICCOLI MARZIA</t>
  </si>
  <si>
    <t>Candidato                    TORRIGIANI ALESSIO</t>
  </si>
  <si>
    <t>Candidato                   LENZI MAURIZIO</t>
  </si>
  <si>
    <t>Prospetto 4</t>
  </si>
  <si>
    <t>RIPARTO DEI SEGGI - TABELLA DEI QUOZIENTI</t>
  </si>
  <si>
    <t>Lista n. 1</t>
  </si>
  <si>
    <t>Lista n. 2</t>
  </si>
  <si>
    <t>PROVINCIA ALTERNATIVA</t>
  </si>
  <si>
    <t>DEMOCRATICI E SOCIALISTI</t>
  </si>
  <si>
    <t>Prospetto 1</t>
  </si>
  <si>
    <t>Popolazione Legale</t>
  </si>
  <si>
    <t>a) fino a 3.000 abitanti</t>
  </si>
  <si>
    <t>b) da 3.001 a 5.000 abitanti</t>
  </si>
  <si>
    <t>c) da 5.001 a 10.000 abitanti</t>
  </si>
  <si>
    <t>d) da 10.001 a 30.000 abitanti</t>
  </si>
  <si>
    <t>e) da 30.001 a 100.000 abitanti</t>
  </si>
  <si>
    <t>Totale Popolazione</t>
  </si>
  <si>
    <t>Valore % fascia</t>
  </si>
  <si>
    <t>1° controllo soglie 45% o 35%</t>
  </si>
  <si>
    <t>Ricalcolo Valore %</t>
  </si>
  <si>
    <t>2° controllo soglie 45% o 35%</t>
  </si>
  <si>
    <t>Valore % definitivo</t>
  </si>
  <si>
    <t>N. Sindaci e Consiglieri</t>
  </si>
  <si>
    <t>Totale Sindaci e Consiglieri</t>
  </si>
  <si>
    <t>Indice di Ponderazione</t>
  </si>
  <si>
    <t>LISTA n.2 avente il contrassegno "DEMOCRATICI E SOCIALISTI"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</si>
</sst>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right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6" fillId="0" borderId="12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6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="110" zoomScaleNormal="110" zoomScalePageLayoutView="0" workbookViewId="0" topLeftCell="A1">
      <selection activeCell="A6" sqref="A6:I12"/>
    </sheetView>
  </sheetViews>
  <sheetFormatPr defaultColWidth="9.140625" defaultRowHeight="15"/>
  <cols>
    <col min="1" max="1" width="14.57421875" style="1" customWidth="1"/>
    <col min="2" max="2" width="11.7109375" style="1" customWidth="1"/>
    <col min="3" max="3" width="8.28125" style="1" bestFit="1" customWidth="1"/>
    <col min="4" max="4" width="9.7109375" style="1" customWidth="1"/>
    <col min="5" max="7" width="10.7109375" style="1" customWidth="1"/>
    <col min="8" max="8" width="9.140625" style="1" customWidth="1"/>
    <col min="9" max="9" width="10.8515625" style="1" customWidth="1"/>
    <col min="10" max="16384" width="9.140625" style="1" customWidth="1"/>
  </cols>
  <sheetData>
    <row r="1" ht="15">
      <c r="I1" s="52" t="s">
        <v>50</v>
      </c>
    </row>
    <row r="3" s="2" customFormat="1" ht="14.25"/>
    <row r="4" s="2" customFormat="1" ht="14.25"/>
    <row r="5" s="2" customFormat="1" ht="14.25"/>
    <row r="6" spans="1:9" s="40" customFormat="1" ht="45.75" customHeight="1">
      <c r="A6" s="41" t="s">
        <v>3</v>
      </c>
      <c r="B6" s="42" t="s">
        <v>51</v>
      </c>
      <c r="C6" s="42" t="s">
        <v>58</v>
      </c>
      <c r="D6" s="42" t="s">
        <v>59</v>
      </c>
      <c r="E6" s="42" t="s">
        <v>60</v>
      </c>
      <c r="F6" s="42" t="s">
        <v>61</v>
      </c>
      <c r="G6" s="42" t="s">
        <v>62</v>
      </c>
      <c r="H6" s="42" t="s">
        <v>63</v>
      </c>
      <c r="I6" s="42" t="s">
        <v>65</v>
      </c>
    </row>
    <row r="7" spans="1:9" ht="25.5">
      <c r="A7" s="43" t="s">
        <v>52</v>
      </c>
      <c r="B7" s="44">
        <v>1680</v>
      </c>
      <c r="C7" s="45">
        <v>0.606</v>
      </c>
      <c r="D7" s="45">
        <v>0.108</v>
      </c>
      <c r="E7" s="45">
        <f>C7+D7</f>
        <v>0.714</v>
      </c>
      <c r="F7" s="46">
        <v>0.076</v>
      </c>
      <c r="G7" s="45">
        <f>E7+F7</f>
        <v>0.7899999999999999</v>
      </c>
      <c r="H7" s="48">
        <v>11</v>
      </c>
      <c r="I7" s="51">
        <f>G7/H7*1000</f>
        <v>71.81818181818181</v>
      </c>
    </row>
    <row r="8" spans="1:9" ht="25.5">
      <c r="A8" s="43" t="s">
        <v>53</v>
      </c>
      <c r="B8" s="44">
        <v>7680</v>
      </c>
      <c r="C8" s="45">
        <v>2.771</v>
      </c>
      <c r="D8" s="45">
        <v>0.494</v>
      </c>
      <c r="E8" s="45">
        <f>C8+D8</f>
        <v>3.2649999999999997</v>
      </c>
      <c r="F8" s="47">
        <v>0.346</v>
      </c>
      <c r="G8" s="45">
        <f>E8+F8</f>
        <v>3.6109999999999998</v>
      </c>
      <c r="H8" s="48">
        <v>20</v>
      </c>
      <c r="I8" s="51">
        <f>G8/H8*1000</f>
        <v>180.54999999999998</v>
      </c>
    </row>
    <row r="9" spans="1:9" ht="25.5">
      <c r="A9" s="43" t="s">
        <v>54</v>
      </c>
      <c r="B9" s="44">
        <v>54443</v>
      </c>
      <c r="C9" s="45">
        <v>19.644</v>
      </c>
      <c r="D9" s="45">
        <v>3.5</v>
      </c>
      <c r="E9" s="45">
        <f>C9+D9</f>
        <v>23.144</v>
      </c>
      <c r="F9" s="47">
        <v>2.455</v>
      </c>
      <c r="G9" s="45">
        <f>E9+F9</f>
        <v>25.598999999999997</v>
      </c>
      <c r="H9" s="48">
        <v>89</v>
      </c>
      <c r="I9" s="51">
        <f>G9/H9*1000</f>
        <v>287.62921348314603</v>
      </c>
    </row>
    <row r="10" spans="1:9" ht="25.5">
      <c r="A10" s="43" t="s">
        <v>55</v>
      </c>
      <c r="B10" s="44">
        <v>124245</v>
      </c>
      <c r="C10" s="45">
        <v>44.83</v>
      </c>
      <c r="D10" s="45">
        <v>-9.83</v>
      </c>
      <c r="E10" s="45">
        <f>C10+D10</f>
        <v>35</v>
      </c>
      <c r="F10" s="47">
        <v>0</v>
      </c>
      <c r="G10" s="45">
        <f>E10+F10</f>
        <v>35</v>
      </c>
      <c r="H10" s="48">
        <v>119</v>
      </c>
      <c r="I10" s="51">
        <f>G10/H10*1000</f>
        <v>294.11764705882354</v>
      </c>
    </row>
    <row r="11" spans="1:9" ht="25.5">
      <c r="A11" s="43" t="s">
        <v>56</v>
      </c>
      <c r="B11" s="44">
        <v>89101</v>
      </c>
      <c r="C11" s="45">
        <v>32.149</v>
      </c>
      <c r="D11" s="45">
        <v>5.728</v>
      </c>
      <c r="E11" s="45">
        <f>C11+D11</f>
        <v>37.877</v>
      </c>
      <c r="F11" s="47">
        <v>-2.877</v>
      </c>
      <c r="G11" s="45">
        <f>E11+F11</f>
        <v>35</v>
      </c>
      <c r="H11" s="48">
        <v>33</v>
      </c>
      <c r="I11" s="51">
        <f>G11/H11*1000</f>
        <v>1060.6060606060605</v>
      </c>
    </row>
    <row r="12" spans="1:8" s="49" customFormat="1" ht="57">
      <c r="A12" s="53" t="s">
        <v>57</v>
      </c>
      <c r="B12" s="50">
        <f>SUM(B7:B11)</f>
        <v>277149</v>
      </c>
      <c r="C12" s="54"/>
      <c r="D12" s="55"/>
      <c r="E12" s="55"/>
      <c r="F12" s="55"/>
      <c r="G12" s="56" t="s">
        <v>64</v>
      </c>
      <c r="H12" s="50">
        <f>SUM(H7:H11)</f>
        <v>272</v>
      </c>
    </row>
    <row r="13" ht="15">
      <c r="H13" s="49"/>
    </row>
  </sheetData>
  <sheetProtection/>
  <printOptions/>
  <pageMargins left="0.42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9.140625" style="1" customWidth="1"/>
    <col min="2" max="2" width="11.57421875" style="1" customWidth="1"/>
    <col min="3" max="3" width="15.7109375" style="1" customWidth="1"/>
    <col min="4" max="4" width="11.28125" style="1" customWidth="1"/>
    <col min="5" max="8" width="10.7109375" style="1" customWidth="1"/>
    <col min="9" max="16384" width="9.140625" style="1" customWidth="1"/>
  </cols>
  <sheetData>
    <row r="1" ht="15">
      <c r="H1" s="1" t="s">
        <v>0</v>
      </c>
    </row>
    <row r="3" s="2" customFormat="1" ht="14.25">
      <c r="B3" s="2" t="s">
        <v>1</v>
      </c>
    </row>
    <row r="4" s="2" customFormat="1" ht="14.25"/>
    <row r="5" s="2" customFormat="1" ht="14.25">
      <c r="B5" s="2" t="s">
        <v>2</v>
      </c>
    </row>
    <row r="6" spans="2:8" ht="45.75" customHeight="1">
      <c r="B6" s="75" t="s">
        <v>3</v>
      </c>
      <c r="C6" s="78" t="s">
        <v>4</v>
      </c>
      <c r="D6" s="78" t="s">
        <v>5</v>
      </c>
      <c r="E6" s="78" t="s">
        <v>6</v>
      </c>
      <c r="F6" s="78"/>
      <c r="G6" s="78" t="s">
        <v>7</v>
      </c>
      <c r="H6" s="78"/>
    </row>
    <row r="7" spans="2:8" ht="33.75" customHeight="1">
      <c r="B7" s="75"/>
      <c r="C7" s="78"/>
      <c r="D7" s="78"/>
      <c r="E7" s="3" t="s">
        <v>8</v>
      </c>
      <c r="F7" s="3" t="s">
        <v>9</v>
      </c>
      <c r="G7" s="3" t="s">
        <v>8</v>
      </c>
      <c r="H7" s="3" t="s">
        <v>9</v>
      </c>
    </row>
    <row r="8" spans="2:8" ht="15" customHeight="1">
      <c r="B8" s="75" t="s">
        <v>10</v>
      </c>
      <c r="C8" s="4" t="s">
        <v>11</v>
      </c>
      <c r="D8" s="5">
        <v>72</v>
      </c>
      <c r="E8" s="6">
        <v>0</v>
      </c>
      <c r="F8" s="57">
        <f>E8*D8</f>
        <v>0</v>
      </c>
      <c r="G8" s="58">
        <v>3</v>
      </c>
      <c r="H8" s="57">
        <f>G8*D8</f>
        <v>216</v>
      </c>
    </row>
    <row r="9" spans="2:8" s="2" customFormat="1" ht="27" customHeight="1">
      <c r="B9" s="75"/>
      <c r="C9" s="7" t="s">
        <v>12</v>
      </c>
      <c r="D9" s="8"/>
      <c r="E9" s="9">
        <f>E8</f>
        <v>0</v>
      </c>
      <c r="F9" s="59">
        <f>F8</f>
        <v>0</v>
      </c>
      <c r="G9" s="59">
        <f>G8</f>
        <v>3</v>
      </c>
      <c r="H9" s="59">
        <f>H8</f>
        <v>216</v>
      </c>
    </row>
    <row r="10" spans="2:8" ht="15" customHeight="1">
      <c r="B10" s="75" t="s">
        <v>13</v>
      </c>
      <c r="C10" s="10" t="s">
        <v>11</v>
      </c>
      <c r="D10" s="5">
        <v>181</v>
      </c>
      <c r="E10" s="11">
        <v>10</v>
      </c>
      <c r="F10" s="57">
        <f>E10*D10</f>
        <v>1810</v>
      </c>
      <c r="G10" s="60">
        <v>3</v>
      </c>
      <c r="H10" s="57">
        <f>G10*D10</f>
        <v>543</v>
      </c>
    </row>
    <row r="11" spans="2:8" s="2" customFormat="1" ht="31.5" customHeight="1">
      <c r="B11" s="75"/>
      <c r="C11" s="8" t="s">
        <v>14</v>
      </c>
      <c r="D11" s="8"/>
      <c r="E11" s="9">
        <f>E10</f>
        <v>10</v>
      </c>
      <c r="F11" s="59">
        <f>F10</f>
        <v>1810</v>
      </c>
      <c r="G11" s="59">
        <f>G10</f>
        <v>3</v>
      </c>
      <c r="H11" s="59">
        <f>H10</f>
        <v>543</v>
      </c>
    </row>
    <row r="12" spans="2:8" ht="15" customHeight="1">
      <c r="B12" s="75" t="s">
        <v>15</v>
      </c>
      <c r="C12" s="10" t="s">
        <v>11</v>
      </c>
      <c r="D12" s="5">
        <v>288</v>
      </c>
      <c r="E12" s="11">
        <v>17</v>
      </c>
      <c r="F12" s="57">
        <f>E12*D12</f>
        <v>4896</v>
      </c>
      <c r="G12" s="60">
        <v>48</v>
      </c>
      <c r="H12" s="57">
        <f>G12*D12</f>
        <v>13824</v>
      </c>
    </row>
    <row r="13" spans="2:8" ht="27" customHeight="1">
      <c r="B13" s="75"/>
      <c r="C13" s="8" t="s">
        <v>16</v>
      </c>
      <c r="D13" s="8"/>
      <c r="E13" s="9">
        <f>E12</f>
        <v>17</v>
      </c>
      <c r="F13" s="59">
        <f>F12</f>
        <v>4896</v>
      </c>
      <c r="G13" s="59">
        <f>G12</f>
        <v>48</v>
      </c>
      <c r="H13" s="59">
        <f>H12</f>
        <v>13824</v>
      </c>
    </row>
    <row r="14" spans="2:8" ht="15" customHeight="1">
      <c r="B14" s="75" t="s">
        <v>17</v>
      </c>
      <c r="C14" s="10" t="s">
        <v>11</v>
      </c>
      <c r="D14" s="5">
        <v>294</v>
      </c>
      <c r="E14" s="11">
        <v>13</v>
      </c>
      <c r="F14" s="57">
        <f>E14*D14</f>
        <v>3822</v>
      </c>
      <c r="G14" s="60">
        <v>67</v>
      </c>
      <c r="H14" s="57">
        <f>G14*D14</f>
        <v>19698</v>
      </c>
    </row>
    <row r="15" spans="2:8" ht="40.5" customHeight="1">
      <c r="B15" s="75"/>
      <c r="C15" s="8" t="s">
        <v>18</v>
      </c>
      <c r="D15" s="8"/>
      <c r="E15" s="9">
        <f>E14</f>
        <v>13</v>
      </c>
      <c r="F15" s="59">
        <f>F14</f>
        <v>3822</v>
      </c>
      <c r="G15" s="59">
        <f>G14</f>
        <v>67</v>
      </c>
      <c r="H15" s="59">
        <f>H14</f>
        <v>19698</v>
      </c>
    </row>
    <row r="16" spans="2:8" ht="15" customHeight="1">
      <c r="B16" s="75" t="s">
        <v>19</v>
      </c>
      <c r="C16" s="10" t="s">
        <v>11</v>
      </c>
      <c r="D16" s="5">
        <v>1061</v>
      </c>
      <c r="E16" s="11">
        <v>8</v>
      </c>
      <c r="F16" s="57">
        <f>E16*D16</f>
        <v>8488</v>
      </c>
      <c r="G16" s="60">
        <v>20</v>
      </c>
      <c r="H16" s="57">
        <f>G16*D16</f>
        <v>21220</v>
      </c>
    </row>
    <row r="17" spans="2:8" ht="42" customHeight="1">
      <c r="B17" s="75"/>
      <c r="C17" s="8" t="s">
        <v>20</v>
      </c>
      <c r="D17" s="8"/>
      <c r="E17" s="9">
        <f>E16</f>
        <v>8</v>
      </c>
      <c r="F17" s="59">
        <f>F16</f>
        <v>8488</v>
      </c>
      <c r="G17" s="59">
        <f>G16</f>
        <v>20</v>
      </c>
      <c r="H17" s="59">
        <f>H16</f>
        <v>21220</v>
      </c>
    </row>
    <row r="18" spans="2:8" ht="15" customHeight="1">
      <c r="B18" s="76" t="s">
        <v>21</v>
      </c>
      <c r="C18" s="76"/>
      <c r="D18" s="12"/>
      <c r="E18" s="77">
        <f>SUM(E9,E11,E13,E15,E17)</f>
        <v>48</v>
      </c>
      <c r="F18" s="74">
        <f>SUM(F9,F11,F13,F15,F17)</f>
        <v>19016</v>
      </c>
      <c r="G18" s="74">
        <f>SUM(G9,G11,G13,G15,G17)</f>
        <v>141</v>
      </c>
      <c r="H18" s="74">
        <f>SUM(H9,H11,H13,H15,H17)</f>
        <v>55501</v>
      </c>
    </row>
    <row r="19" spans="2:8" s="2" customFormat="1" ht="14.25" customHeight="1">
      <c r="B19" s="76"/>
      <c r="C19" s="76"/>
      <c r="D19" s="13"/>
      <c r="E19" s="77"/>
      <c r="F19" s="74"/>
      <c r="G19" s="74"/>
      <c r="H19" s="74"/>
    </row>
  </sheetData>
  <sheetProtection selectLockedCells="1" selectUnlockedCells="1"/>
  <mergeCells count="15">
    <mergeCell ref="B6:B7"/>
    <mergeCell ref="C6:C7"/>
    <mergeCell ref="D6:D7"/>
    <mergeCell ref="E6:F6"/>
    <mergeCell ref="G6:H6"/>
    <mergeCell ref="B8:B9"/>
    <mergeCell ref="F18:F19"/>
    <mergeCell ref="G18:G19"/>
    <mergeCell ref="H18:H19"/>
    <mergeCell ref="B10:B11"/>
    <mergeCell ref="B12:B13"/>
    <mergeCell ref="B14:B15"/>
    <mergeCell ref="B16:B17"/>
    <mergeCell ref="B18:C19"/>
    <mergeCell ref="E18:E19"/>
  </mergeCells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57421875" style="1" customWidth="1"/>
    <col min="2" max="2" width="12.7109375" style="1" customWidth="1"/>
    <col min="3" max="3" width="11.28125" style="1" customWidth="1"/>
    <col min="4" max="9" width="9.7109375" style="1" customWidth="1"/>
    <col min="10" max="11" width="11.140625" style="1" customWidth="1"/>
    <col min="12" max="13" width="9.140625" style="1" customWidth="1"/>
    <col min="14" max="23" width="9.140625" style="14" customWidth="1"/>
    <col min="24" max="16384" width="9.140625" style="1" customWidth="1"/>
  </cols>
  <sheetData>
    <row r="1" spans="1:23" s="2" customFormat="1" ht="15">
      <c r="A1" s="2" t="s">
        <v>1</v>
      </c>
      <c r="M1" s="15" t="s">
        <v>22</v>
      </c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4:23" s="2" customFormat="1" ht="14.25"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4:23" s="2" customFormat="1" ht="9.75" customHeight="1"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2" customFormat="1" ht="14.25">
      <c r="A4" s="2" t="s">
        <v>23</v>
      </c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4:23" s="2" customFormat="1" ht="9" customHeight="1"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2" customFormat="1" ht="14.25">
      <c r="A6" s="2" t="s">
        <v>24</v>
      </c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37.5" customHeight="1">
      <c r="A7" s="75" t="s">
        <v>3</v>
      </c>
      <c r="B7" s="78" t="s">
        <v>25</v>
      </c>
      <c r="C7" s="78" t="s">
        <v>5</v>
      </c>
      <c r="D7" s="78" t="s">
        <v>26</v>
      </c>
      <c r="E7" s="78"/>
      <c r="F7" s="78" t="s">
        <v>27</v>
      </c>
      <c r="G7" s="78"/>
      <c r="H7" s="78" t="s">
        <v>28</v>
      </c>
      <c r="I7" s="78"/>
      <c r="J7" s="78" t="s">
        <v>29</v>
      </c>
      <c r="K7" s="78"/>
      <c r="L7" s="78" t="s">
        <v>30</v>
      </c>
      <c r="M7" s="78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ht="39" customHeight="1">
      <c r="A8" s="75"/>
      <c r="B8" s="78"/>
      <c r="C8" s="78"/>
      <c r="D8" s="3" t="s">
        <v>31</v>
      </c>
      <c r="E8" s="3" t="s">
        <v>32</v>
      </c>
      <c r="F8" s="3" t="s">
        <v>31</v>
      </c>
      <c r="G8" s="3" t="s">
        <v>32</v>
      </c>
      <c r="H8" s="3" t="s">
        <v>31</v>
      </c>
      <c r="I8" s="3" t="s">
        <v>32</v>
      </c>
      <c r="J8" s="3" t="s">
        <v>31</v>
      </c>
      <c r="K8" s="3" t="s">
        <v>32</v>
      </c>
      <c r="L8" s="3" t="s">
        <v>31</v>
      </c>
      <c r="M8" s="3" t="s">
        <v>32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4.25" customHeight="1">
      <c r="A9" s="75" t="s">
        <v>10</v>
      </c>
      <c r="B9" s="18" t="s">
        <v>11</v>
      </c>
      <c r="C9" s="5">
        <v>72</v>
      </c>
      <c r="D9" s="19">
        <v>0</v>
      </c>
      <c r="E9" s="61">
        <f>D9*C9</f>
        <v>0</v>
      </c>
      <c r="F9" s="62">
        <v>0</v>
      </c>
      <c r="G9" s="61">
        <f>F9*C9</f>
        <v>0</v>
      </c>
      <c r="H9" s="63">
        <v>0</v>
      </c>
      <c r="I9" s="61">
        <f>H9*C9</f>
        <v>0</v>
      </c>
      <c r="J9" s="63">
        <v>0</v>
      </c>
      <c r="K9" s="61">
        <f>J9*C9</f>
        <v>0</v>
      </c>
      <c r="L9" s="63">
        <v>0</v>
      </c>
      <c r="M9" s="63">
        <f>C9*L9</f>
        <v>0</v>
      </c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s="2" customFormat="1" ht="29.25" customHeight="1">
      <c r="A10" s="75"/>
      <c r="B10" s="23" t="s">
        <v>12</v>
      </c>
      <c r="C10" s="24"/>
      <c r="D10" s="25">
        <f aca="true" t="shared" si="0" ref="D10:M10">D9</f>
        <v>0</v>
      </c>
      <c r="E10" s="64">
        <f t="shared" si="0"/>
        <v>0</v>
      </c>
      <c r="F10" s="64">
        <f t="shared" si="0"/>
        <v>0</v>
      </c>
      <c r="G10" s="64">
        <f t="shared" si="0"/>
        <v>0</v>
      </c>
      <c r="H10" s="64">
        <f t="shared" si="0"/>
        <v>0</v>
      </c>
      <c r="I10" s="64">
        <f t="shared" si="0"/>
        <v>0</v>
      </c>
      <c r="J10" s="64">
        <f t="shared" si="0"/>
        <v>0</v>
      </c>
      <c r="K10" s="64">
        <f t="shared" si="0"/>
        <v>0</v>
      </c>
      <c r="L10" s="64">
        <f t="shared" si="0"/>
        <v>0</v>
      </c>
      <c r="M10" s="65">
        <f t="shared" si="0"/>
        <v>0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4.25" customHeight="1">
      <c r="A11" s="75" t="s">
        <v>13</v>
      </c>
      <c r="B11" s="18" t="s">
        <v>11</v>
      </c>
      <c r="C11" s="5">
        <v>181</v>
      </c>
      <c r="D11" s="11">
        <v>0</v>
      </c>
      <c r="E11" s="61">
        <f>D11*C11</f>
        <v>0</v>
      </c>
      <c r="F11" s="60">
        <v>2</v>
      </c>
      <c r="G11" s="61">
        <f>F11*C11</f>
        <v>362</v>
      </c>
      <c r="H11" s="60">
        <v>0</v>
      </c>
      <c r="I11" s="61">
        <f>H11*C11</f>
        <v>0</v>
      </c>
      <c r="J11" s="60">
        <v>1</v>
      </c>
      <c r="K11" s="61">
        <f>J11*C11</f>
        <v>181</v>
      </c>
      <c r="L11" s="60">
        <v>5</v>
      </c>
      <c r="M11" s="63">
        <f>C11*L11</f>
        <v>905</v>
      </c>
      <c r="N11" s="27"/>
      <c r="O11" s="22"/>
      <c r="P11" s="27"/>
      <c r="Q11" s="22"/>
      <c r="R11" s="27"/>
      <c r="S11" s="22"/>
      <c r="T11" s="27"/>
      <c r="U11" s="22"/>
      <c r="V11" s="27"/>
      <c r="W11" s="22"/>
    </row>
    <row r="12" spans="1:23" s="2" customFormat="1" ht="33" customHeight="1">
      <c r="A12" s="75"/>
      <c r="B12" s="23" t="s">
        <v>14</v>
      </c>
      <c r="C12" s="24"/>
      <c r="D12" s="25">
        <f aca="true" t="shared" si="1" ref="D12:M12">D11</f>
        <v>0</v>
      </c>
      <c r="E12" s="64">
        <f t="shared" si="1"/>
        <v>0</v>
      </c>
      <c r="F12" s="64">
        <f t="shared" si="1"/>
        <v>2</v>
      </c>
      <c r="G12" s="64">
        <f t="shared" si="1"/>
        <v>362</v>
      </c>
      <c r="H12" s="64">
        <f t="shared" si="1"/>
        <v>0</v>
      </c>
      <c r="I12" s="64">
        <f t="shared" si="1"/>
        <v>0</v>
      </c>
      <c r="J12" s="64">
        <f t="shared" si="1"/>
        <v>1</v>
      </c>
      <c r="K12" s="64">
        <f t="shared" si="1"/>
        <v>181</v>
      </c>
      <c r="L12" s="64">
        <f t="shared" si="1"/>
        <v>5</v>
      </c>
      <c r="M12" s="65">
        <f t="shared" si="1"/>
        <v>905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4.25" customHeight="1">
      <c r="A13" s="75" t="s">
        <v>15</v>
      </c>
      <c r="B13" s="18" t="s">
        <v>11</v>
      </c>
      <c r="C13" s="5">
        <v>288</v>
      </c>
      <c r="D13" s="11">
        <v>0</v>
      </c>
      <c r="E13" s="61">
        <f>D13*C13</f>
        <v>0</v>
      </c>
      <c r="F13" s="60">
        <v>1</v>
      </c>
      <c r="G13" s="61">
        <f>F13*C13</f>
        <v>288</v>
      </c>
      <c r="H13" s="60">
        <v>0</v>
      </c>
      <c r="I13" s="61">
        <f>H13*C13</f>
        <v>0</v>
      </c>
      <c r="J13" s="60">
        <v>6</v>
      </c>
      <c r="K13" s="61">
        <f>J13*C13</f>
        <v>1728</v>
      </c>
      <c r="L13" s="60">
        <v>10</v>
      </c>
      <c r="M13" s="63">
        <f>C13*L13</f>
        <v>2880</v>
      </c>
      <c r="N13" s="27"/>
      <c r="O13" s="22"/>
      <c r="P13" s="27"/>
      <c r="Q13" s="22"/>
      <c r="R13" s="27"/>
      <c r="S13" s="22"/>
      <c r="T13" s="27"/>
      <c r="U13" s="22"/>
      <c r="V13" s="27"/>
      <c r="W13" s="22"/>
    </row>
    <row r="14" spans="1:23" s="2" customFormat="1" ht="30" customHeight="1">
      <c r="A14" s="75"/>
      <c r="B14" s="23" t="s">
        <v>16</v>
      </c>
      <c r="C14" s="23"/>
      <c r="D14" s="25">
        <f aca="true" t="shared" si="2" ref="D14:M14">D13</f>
        <v>0</v>
      </c>
      <c r="E14" s="64">
        <f t="shared" si="2"/>
        <v>0</v>
      </c>
      <c r="F14" s="64">
        <f t="shared" si="2"/>
        <v>1</v>
      </c>
      <c r="G14" s="64">
        <f t="shared" si="2"/>
        <v>288</v>
      </c>
      <c r="H14" s="64">
        <f t="shared" si="2"/>
        <v>0</v>
      </c>
      <c r="I14" s="64">
        <f t="shared" si="2"/>
        <v>0</v>
      </c>
      <c r="J14" s="64">
        <f t="shared" si="2"/>
        <v>6</v>
      </c>
      <c r="K14" s="64">
        <f t="shared" si="2"/>
        <v>1728</v>
      </c>
      <c r="L14" s="64">
        <f t="shared" si="2"/>
        <v>10</v>
      </c>
      <c r="M14" s="65">
        <f t="shared" si="2"/>
        <v>2880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4.25" customHeight="1">
      <c r="A15" s="75" t="s">
        <v>17</v>
      </c>
      <c r="B15" s="18" t="s">
        <v>11</v>
      </c>
      <c r="C15" s="5">
        <v>294</v>
      </c>
      <c r="D15" s="11">
        <v>2</v>
      </c>
      <c r="E15" s="61">
        <f>D15*C15</f>
        <v>588</v>
      </c>
      <c r="F15" s="60">
        <v>4</v>
      </c>
      <c r="G15" s="61">
        <f>F15*C15</f>
        <v>1176</v>
      </c>
      <c r="H15" s="60">
        <v>0</v>
      </c>
      <c r="I15" s="61">
        <f>H15*C15</f>
        <v>0</v>
      </c>
      <c r="J15" s="60">
        <v>2</v>
      </c>
      <c r="K15" s="61">
        <f>J15*C15</f>
        <v>588</v>
      </c>
      <c r="L15" s="60">
        <v>5</v>
      </c>
      <c r="M15" s="63">
        <f>C15*L15</f>
        <v>1470</v>
      </c>
      <c r="N15" s="27"/>
      <c r="O15" s="22"/>
      <c r="P15" s="27"/>
      <c r="Q15" s="22"/>
      <c r="R15" s="27"/>
      <c r="S15" s="22"/>
      <c r="T15" s="27"/>
      <c r="U15" s="22"/>
      <c r="V15" s="27"/>
      <c r="W15" s="22"/>
    </row>
    <row r="16" spans="1:23" s="2" customFormat="1" ht="27" customHeight="1">
      <c r="A16" s="75"/>
      <c r="B16" s="23" t="s">
        <v>18</v>
      </c>
      <c r="C16" s="23"/>
      <c r="D16" s="25">
        <f aca="true" t="shared" si="3" ref="D16:M16">D15</f>
        <v>2</v>
      </c>
      <c r="E16" s="64">
        <f t="shared" si="3"/>
        <v>588</v>
      </c>
      <c r="F16" s="64">
        <f t="shared" si="3"/>
        <v>4</v>
      </c>
      <c r="G16" s="64">
        <f t="shared" si="3"/>
        <v>1176</v>
      </c>
      <c r="H16" s="64">
        <f t="shared" si="3"/>
        <v>0</v>
      </c>
      <c r="I16" s="64">
        <f t="shared" si="3"/>
        <v>0</v>
      </c>
      <c r="J16" s="64">
        <f t="shared" si="3"/>
        <v>2</v>
      </c>
      <c r="K16" s="64">
        <f t="shared" si="3"/>
        <v>588</v>
      </c>
      <c r="L16" s="64">
        <f t="shared" si="3"/>
        <v>5</v>
      </c>
      <c r="M16" s="65">
        <f t="shared" si="3"/>
        <v>1470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4.25" customHeight="1">
      <c r="A17" s="75" t="s">
        <v>19</v>
      </c>
      <c r="B17" s="18" t="s">
        <v>11</v>
      </c>
      <c r="C17" s="5">
        <v>1061</v>
      </c>
      <c r="D17" s="11">
        <v>0</v>
      </c>
      <c r="E17" s="61">
        <f>D17*C17</f>
        <v>0</v>
      </c>
      <c r="F17" s="60">
        <v>4</v>
      </c>
      <c r="G17" s="61">
        <f>F17*C17</f>
        <v>4244</v>
      </c>
      <c r="H17" s="60">
        <v>0</v>
      </c>
      <c r="I17" s="61">
        <f>H17*C17</f>
        <v>0</v>
      </c>
      <c r="J17" s="60">
        <v>0</v>
      </c>
      <c r="K17" s="61">
        <f>J17*C17</f>
        <v>0</v>
      </c>
      <c r="L17" s="60">
        <v>4</v>
      </c>
      <c r="M17" s="63">
        <f>C17*L17</f>
        <v>4244</v>
      </c>
      <c r="N17" s="27"/>
      <c r="O17" s="22"/>
      <c r="P17" s="27"/>
      <c r="Q17" s="22"/>
      <c r="R17" s="27"/>
      <c r="S17" s="22"/>
      <c r="T17" s="27"/>
      <c r="U17" s="22"/>
      <c r="V17" s="27"/>
      <c r="W17" s="22"/>
    </row>
    <row r="18" spans="1:23" s="2" customFormat="1" ht="37.5" customHeight="1">
      <c r="A18" s="75"/>
      <c r="B18" s="23" t="s">
        <v>20</v>
      </c>
      <c r="C18" s="23"/>
      <c r="D18" s="25">
        <f aca="true" t="shared" si="4" ref="D18:M18">D17</f>
        <v>0</v>
      </c>
      <c r="E18" s="64">
        <f t="shared" si="4"/>
        <v>0</v>
      </c>
      <c r="F18" s="64">
        <f t="shared" si="4"/>
        <v>4</v>
      </c>
      <c r="G18" s="64">
        <f t="shared" si="4"/>
        <v>4244</v>
      </c>
      <c r="H18" s="64">
        <f t="shared" si="4"/>
        <v>0</v>
      </c>
      <c r="I18" s="64">
        <f t="shared" si="4"/>
        <v>0</v>
      </c>
      <c r="J18" s="64">
        <f t="shared" si="4"/>
        <v>0</v>
      </c>
      <c r="K18" s="64">
        <f t="shared" si="4"/>
        <v>0</v>
      </c>
      <c r="L18" s="64">
        <f t="shared" si="4"/>
        <v>4</v>
      </c>
      <c r="M18" s="65">
        <f t="shared" si="4"/>
        <v>4244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9.75" customHeight="1">
      <c r="A19" s="80" t="s">
        <v>33</v>
      </c>
      <c r="B19" s="80"/>
      <c r="C19" s="28"/>
      <c r="D19" s="29"/>
      <c r="E19" s="81">
        <f>SUM(E18,E16,E14,E12,E10)</f>
        <v>588</v>
      </c>
      <c r="F19" s="66"/>
      <c r="G19" s="81">
        <f>SUM(G18,G16,G14,G12,G10)</f>
        <v>6070</v>
      </c>
      <c r="H19" s="66"/>
      <c r="I19" s="81">
        <f>SUM(I18,I16,I14,I12,I10)</f>
        <v>0</v>
      </c>
      <c r="J19" s="66"/>
      <c r="K19" s="81">
        <f>SUM(K18,K16,K14,K12,K10)</f>
        <v>2497</v>
      </c>
      <c r="L19" s="66"/>
      <c r="M19" s="81">
        <f>SUM(M18,M16,M14,M12,M10)</f>
        <v>9499</v>
      </c>
      <c r="N19" s="30"/>
      <c r="O19" s="79"/>
      <c r="P19" s="30"/>
      <c r="Q19" s="79"/>
      <c r="R19" s="30"/>
      <c r="S19" s="79"/>
      <c r="T19" s="30"/>
      <c r="U19" s="79"/>
      <c r="V19" s="30"/>
      <c r="W19" s="79"/>
    </row>
    <row r="20" spans="1:23" s="2" customFormat="1" ht="19.5" customHeight="1">
      <c r="A20" s="80"/>
      <c r="B20" s="80"/>
      <c r="C20" s="13"/>
      <c r="D20" s="31"/>
      <c r="E20" s="81"/>
      <c r="F20" s="67"/>
      <c r="G20" s="81"/>
      <c r="H20" s="67"/>
      <c r="I20" s="81"/>
      <c r="J20" s="67"/>
      <c r="K20" s="81"/>
      <c r="L20" s="67"/>
      <c r="M20" s="81"/>
      <c r="N20" s="30"/>
      <c r="O20" s="79"/>
      <c r="P20" s="30"/>
      <c r="Q20" s="79"/>
      <c r="R20" s="30"/>
      <c r="S20" s="79"/>
      <c r="T20" s="30"/>
      <c r="U20" s="79"/>
      <c r="V20" s="30"/>
      <c r="W20" s="79"/>
    </row>
  </sheetData>
  <sheetProtection selectLockedCells="1" selectUnlockedCells="1"/>
  <mergeCells count="29">
    <mergeCell ref="P7:Q7"/>
    <mergeCell ref="R7:S7"/>
    <mergeCell ref="T7:U7"/>
    <mergeCell ref="A7:A8"/>
    <mergeCell ref="B7:B8"/>
    <mergeCell ref="C7:C8"/>
    <mergeCell ref="D7:E7"/>
    <mergeCell ref="F7:G7"/>
    <mergeCell ref="H7:I7"/>
    <mergeCell ref="M19:M20"/>
    <mergeCell ref="V7:W7"/>
    <mergeCell ref="A9:A10"/>
    <mergeCell ref="A11:A12"/>
    <mergeCell ref="A13:A14"/>
    <mergeCell ref="A15:A16"/>
    <mergeCell ref="A17:A18"/>
    <mergeCell ref="J7:K7"/>
    <mergeCell ref="L7:M7"/>
    <mergeCell ref="N7:O7"/>
    <mergeCell ref="O19:O20"/>
    <mergeCell ref="Q19:Q20"/>
    <mergeCell ref="S19:S20"/>
    <mergeCell ref="U19:U20"/>
    <mergeCell ref="W19:W20"/>
    <mergeCell ref="A19:B20"/>
    <mergeCell ref="E19:E20"/>
    <mergeCell ref="G19:G20"/>
    <mergeCell ref="I19:I20"/>
    <mergeCell ref="K19:K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N1" sqref="N1:Z20"/>
    </sheetView>
  </sheetViews>
  <sheetFormatPr defaultColWidth="9.140625" defaultRowHeight="15"/>
  <cols>
    <col min="1" max="1" width="10.7109375" style="0" customWidth="1"/>
    <col min="2" max="2" width="13.28125" style="0" customWidth="1"/>
    <col min="6" max="7" width="9.8515625" style="0" customWidth="1"/>
    <col min="14" max="14" width="10.57421875" style="0" customWidth="1"/>
    <col min="15" max="15" width="13.28125" style="0" bestFit="1" customWidth="1"/>
  </cols>
  <sheetData>
    <row r="1" spans="1:26" s="2" customFormat="1" ht="15">
      <c r="A1" s="2" t="s">
        <v>1</v>
      </c>
      <c r="M1" s="15" t="s">
        <v>22</v>
      </c>
      <c r="N1" s="2" t="s">
        <v>1</v>
      </c>
      <c r="Z1" s="15" t="s">
        <v>22</v>
      </c>
    </row>
    <row r="2" s="2" customFormat="1" ht="14.25"/>
    <row r="3" s="2" customFormat="1" ht="9.75" customHeight="1"/>
    <row r="4" spans="1:14" s="2" customFormat="1" ht="14.25">
      <c r="A4" s="2" t="s">
        <v>23</v>
      </c>
      <c r="N4" s="2" t="s">
        <v>23</v>
      </c>
    </row>
    <row r="5" s="2" customFormat="1" ht="9" customHeight="1"/>
    <row r="6" spans="1:14" s="2" customFormat="1" ht="14.25">
      <c r="A6" s="2" t="s">
        <v>66</v>
      </c>
      <c r="N6" s="2" t="s">
        <v>66</v>
      </c>
    </row>
    <row r="7" spans="1:26" s="1" customFormat="1" ht="38.25" customHeight="1">
      <c r="A7" s="75" t="s">
        <v>3</v>
      </c>
      <c r="B7" s="78" t="s">
        <v>25</v>
      </c>
      <c r="C7" s="78" t="s">
        <v>5</v>
      </c>
      <c r="D7" s="78" t="s">
        <v>34</v>
      </c>
      <c r="E7" s="78"/>
      <c r="F7" s="78" t="s">
        <v>35</v>
      </c>
      <c r="G7" s="78"/>
      <c r="H7" s="78" t="s">
        <v>36</v>
      </c>
      <c r="I7" s="78"/>
      <c r="J7" s="78" t="s">
        <v>37</v>
      </c>
      <c r="K7" s="78"/>
      <c r="L7" s="78" t="s">
        <v>38</v>
      </c>
      <c r="M7" s="78"/>
      <c r="N7" s="75" t="s">
        <v>3</v>
      </c>
      <c r="O7" s="78" t="s">
        <v>25</v>
      </c>
      <c r="P7" s="78" t="s">
        <v>5</v>
      </c>
      <c r="Q7" s="78" t="s">
        <v>39</v>
      </c>
      <c r="R7" s="78"/>
      <c r="S7" s="78" t="s">
        <v>40</v>
      </c>
      <c r="T7" s="78"/>
      <c r="U7" s="78" t="s">
        <v>41</v>
      </c>
      <c r="V7" s="78"/>
      <c r="W7" s="78" t="s">
        <v>42</v>
      </c>
      <c r="X7" s="78"/>
      <c r="Y7" s="78" t="s">
        <v>43</v>
      </c>
      <c r="Z7" s="78"/>
    </row>
    <row r="8" spans="1:26" s="1" customFormat="1" ht="39" customHeight="1">
      <c r="A8" s="75"/>
      <c r="B8" s="78"/>
      <c r="C8" s="78"/>
      <c r="D8" s="3" t="s">
        <v>31</v>
      </c>
      <c r="E8" s="3" t="s">
        <v>32</v>
      </c>
      <c r="F8" s="3" t="s">
        <v>31</v>
      </c>
      <c r="G8" s="3" t="s">
        <v>32</v>
      </c>
      <c r="H8" s="3" t="s">
        <v>31</v>
      </c>
      <c r="I8" s="3" t="s">
        <v>32</v>
      </c>
      <c r="J8" s="3" t="s">
        <v>31</v>
      </c>
      <c r="K8" s="3" t="s">
        <v>32</v>
      </c>
      <c r="L8" s="3" t="s">
        <v>31</v>
      </c>
      <c r="M8" s="3" t="s">
        <v>32</v>
      </c>
      <c r="N8" s="75"/>
      <c r="O8" s="78"/>
      <c r="P8" s="78"/>
      <c r="Q8" s="3" t="s">
        <v>31</v>
      </c>
      <c r="R8" s="3" t="s">
        <v>32</v>
      </c>
      <c r="S8" s="3" t="s">
        <v>31</v>
      </c>
      <c r="T8" s="3" t="s">
        <v>32</v>
      </c>
      <c r="U8" s="3" t="s">
        <v>31</v>
      </c>
      <c r="V8" s="3" t="s">
        <v>32</v>
      </c>
      <c r="W8" s="3" t="s">
        <v>31</v>
      </c>
      <c r="X8" s="3" t="s">
        <v>32</v>
      </c>
      <c r="Y8" s="3" t="s">
        <v>31</v>
      </c>
      <c r="Z8" s="3" t="s">
        <v>32</v>
      </c>
    </row>
    <row r="9" spans="1:26" s="1" customFormat="1" ht="14.25" customHeight="1">
      <c r="A9" s="75" t="s">
        <v>10</v>
      </c>
      <c r="B9" s="18" t="s">
        <v>11</v>
      </c>
      <c r="C9" s="5">
        <v>72</v>
      </c>
      <c r="D9" s="68">
        <v>0</v>
      </c>
      <c r="E9" s="61">
        <f>D9*C9</f>
        <v>0</v>
      </c>
      <c r="F9" s="62">
        <v>0</v>
      </c>
      <c r="G9" s="61">
        <f>F9*C9</f>
        <v>0</v>
      </c>
      <c r="H9" s="63">
        <v>1</v>
      </c>
      <c r="I9" s="61">
        <f>H9*C9</f>
        <v>72</v>
      </c>
      <c r="J9" s="63">
        <v>0</v>
      </c>
      <c r="K9" s="61">
        <f>J9*C9</f>
        <v>0</v>
      </c>
      <c r="L9" s="63">
        <v>0</v>
      </c>
      <c r="M9" s="61">
        <f>L9*C9</f>
        <v>0</v>
      </c>
      <c r="N9" s="75" t="s">
        <v>10</v>
      </c>
      <c r="O9" s="18" t="s">
        <v>11</v>
      </c>
      <c r="P9" s="5">
        <v>72</v>
      </c>
      <c r="Q9" s="21">
        <v>0</v>
      </c>
      <c r="R9" s="20">
        <f>Q9*C9</f>
        <v>0</v>
      </c>
      <c r="S9" s="21">
        <v>0</v>
      </c>
      <c r="T9" s="20">
        <f>S9*C9</f>
        <v>0</v>
      </c>
      <c r="U9" s="21">
        <v>0</v>
      </c>
      <c r="V9" s="20">
        <f>U9*C9</f>
        <v>0</v>
      </c>
      <c r="W9" s="21">
        <v>0</v>
      </c>
      <c r="X9" s="20">
        <f>W9*E9</f>
        <v>0</v>
      </c>
      <c r="Y9" s="21">
        <v>0</v>
      </c>
      <c r="Z9" s="20">
        <f>Y9*C9</f>
        <v>0</v>
      </c>
    </row>
    <row r="10" spans="1:26" s="2" customFormat="1" ht="39" customHeight="1">
      <c r="A10" s="75"/>
      <c r="B10" s="23" t="s">
        <v>12</v>
      </c>
      <c r="C10" s="23"/>
      <c r="D10" s="64">
        <f aca="true" t="shared" si="0" ref="D10:Z10">D9</f>
        <v>0</v>
      </c>
      <c r="E10" s="64">
        <f t="shared" si="0"/>
        <v>0</v>
      </c>
      <c r="F10" s="64">
        <f t="shared" si="0"/>
        <v>0</v>
      </c>
      <c r="G10" s="64">
        <f t="shared" si="0"/>
        <v>0</v>
      </c>
      <c r="H10" s="64">
        <f t="shared" si="0"/>
        <v>1</v>
      </c>
      <c r="I10" s="64">
        <f t="shared" si="0"/>
        <v>72</v>
      </c>
      <c r="J10" s="64">
        <f t="shared" si="0"/>
        <v>0</v>
      </c>
      <c r="K10" s="64">
        <f t="shared" si="0"/>
        <v>0</v>
      </c>
      <c r="L10" s="64">
        <f t="shared" si="0"/>
        <v>0</v>
      </c>
      <c r="M10" s="64">
        <f t="shared" si="0"/>
        <v>0</v>
      </c>
      <c r="N10" s="75"/>
      <c r="O10" s="23" t="s">
        <v>12</v>
      </c>
      <c r="P10" s="23"/>
      <c r="Q10" s="25">
        <f t="shared" si="0"/>
        <v>0</v>
      </c>
      <c r="R10" s="64">
        <f t="shared" si="0"/>
        <v>0</v>
      </c>
      <c r="S10" s="64">
        <f t="shared" si="0"/>
        <v>0</v>
      </c>
      <c r="T10" s="64">
        <f t="shared" si="0"/>
        <v>0</v>
      </c>
      <c r="U10" s="64">
        <f t="shared" si="0"/>
        <v>0</v>
      </c>
      <c r="V10" s="64">
        <f t="shared" si="0"/>
        <v>0</v>
      </c>
      <c r="W10" s="64">
        <f t="shared" si="0"/>
        <v>0</v>
      </c>
      <c r="X10" s="64">
        <f t="shared" si="0"/>
        <v>0</v>
      </c>
      <c r="Y10" s="64">
        <f t="shared" si="0"/>
        <v>0</v>
      </c>
      <c r="Z10" s="64">
        <f t="shared" si="0"/>
        <v>0</v>
      </c>
    </row>
    <row r="11" spans="1:26" s="1" customFormat="1" ht="14.25" customHeight="1">
      <c r="A11" s="75" t="s">
        <v>13</v>
      </c>
      <c r="B11" s="18" t="s">
        <v>11</v>
      </c>
      <c r="C11" s="5">
        <v>181</v>
      </c>
      <c r="D11" s="60">
        <v>0</v>
      </c>
      <c r="E11" s="61">
        <f>D11*C11</f>
        <v>0</v>
      </c>
      <c r="F11" s="60">
        <v>0</v>
      </c>
      <c r="G11" s="61">
        <f>F11*C11</f>
        <v>0</v>
      </c>
      <c r="H11" s="60">
        <v>1</v>
      </c>
      <c r="I11" s="61">
        <f>H11*C11</f>
        <v>181</v>
      </c>
      <c r="J11" s="60">
        <v>0</v>
      </c>
      <c r="K11" s="61">
        <f>J11*C11</f>
        <v>0</v>
      </c>
      <c r="L11" s="60">
        <v>0</v>
      </c>
      <c r="M11" s="61">
        <f>L11*C11</f>
        <v>0</v>
      </c>
      <c r="N11" s="75" t="s">
        <v>13</v>
      </c>
      <c r="O11" s="18" t="s">
        <v>11</v>
      </c>
      <c r="P11" s="5">
        <v>181</v>
      </c>
      <c r="Q11" s="11">
        <v>0</v>
      </c>
      <c r="R11" s="61">
        <f>Q11*C11</f>
        <v>0</v>
      </c>
      <c r="S11" s="60">
        <v>0</v>
      </c>
      <c r="T11" s="61">
        <f>S11*C11</f>
        <v>0</v>
      </c>
      <c r="U11" s="60">
        <v>0</v>
      </c>
      <c r="V11" s="61">
        <f>U11*E9</f>
        <v>0</v>
      </c>
      <c r="W11" s="60">
        <v>0</v>
      </c>
      <c r="X11" s="61">
        <f>W11*E11</f>
        <v>0</v>
      </c>
      <c r="Y11" s="60">
        <v>2</v>
      </c>
      <c r="Z11" s="61">
        <f>Y11*C11</f>
        <v>362</v>
      </c>
    </row>
    <row r="12" spans="1:26" s="2" customFormat="1" ht="37.5" customHeight="1">
      <c r="A12" s="75"/>
      <c r="B12" s="23" t="s">
        <v>14</v>
      </c>
      <c r="C12" s="23"/>
      <c r="D12" s="64">
        <f aca="true" t="shared" si="1" ref="D12:Z12">D11</f>
        <v>0</v>
      </c>
      <c r="E12" s="64">
        <f t="shared" si="1"/>
        <v>0</v>
      </c>
      <c r="F12" s="64">
        <f t="shared" si="1"/>
        <v>0</v>
      </c>
      <c r="G12" s="64">
        <f t="shared" si="1"/>
        <v>0</v>
      </c>
      <c r="H12" s="64">
        <f t="shared" si="1"/>
        <v>1</v>
      </c>
      <c r="I12" s="64">
        <f t="shared" si="1"/>
        <v>181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75"/>
      <c r="O12" s="23" t="s">
        <v>14</v>
      </c>
      <c r="P12" s="23"/>
      <c r="Q12" s="25">
        <f t="shared" si="1"/>
        <v>0</v>
      </c>
      <c r="R12" s="64">
        <f t="shared" si="1"/>
        <v>0</v>
      </c>
      <c r="S12" s="64">
        <f t="shared" si="1"/>
        <v>0</v>
      </c>
      <c r="T12" s="64">
        <f t="shared" si="1"/>
        <v>0</v>
      </c>
      <c r="U12" s="64">
        <f t="shared" si="1"/>
        <v>0</v>
      </c>
      <c r="V12" s="64">
        <f t="shared" si="1"/>
        <v>0</v>
      </c>
      <c r="W12" s="64">
        <f t="shared" si="1"/>
        <v>0</v>
      </c>
      <c r="X12" s="64">
        <f t="shared" si="1"/>
        <v>0</v>
      </c>
      <c r="Y12" s="64">
        <f t="shared" si="1"/>
        <v>2</v>
      </c>
      <c r="Z12" s="64">
        <f t="shared" si="1"/>
        <v>362</v>
      </c>
    </row>
    <row r="13" spans="1:26" s="1" customFormat="1" ht="14.25" customHeight="1">
      <c r="A13" s="75" t="s">
        <v>15</v>
      </c>
      <c r="B13" s="18" t="s">
        <v>11</v>
      </c>
      <c r="C13" s="5">
        <v>288</v>
      </c>
      <c r="D13" s="60">
        <v>6</v>
      </c>
      <c r="E13" s="61">
        <f>D13*C13</f>
        <v>1728</v>
      </c>
      <c r="F13" s="60">
        <v>0</v>
      </c>
      <c r="G13" s="61">
        <f>F13*C13</f>
        <v>0</v>
      </c>
      <c r="H13" s="60">
        <v>0</v>
      </c>
      <c r="I13" s="61">
        <f>H13*C13</f>
        <v>0</v>
      </c>
      <c r="J13" s="60">
        <v>0</v>
      </c>
      <c r="K13" s="61">
        <f>J13*C13</f>
        <v>0</v>
      </c>
      <c r="L13" s="60">
        <v>0</v>
      </c>
      <c r="M13" s="61">
        <f>L13*C13</f>
        <v>0</v>
      </c>
      <c r="N13" s="75" t="s">
        <v>15</v>
      </c>
      <c r="O13" s="18" t="s">
        <v>11</v>
      </c>
      <c r="P13" s="5">
        <v>288</v>
      </c>
      <c r="Q13" s="11">
        <v>0</v>
      </c>
      <c r="R13" s="61">
        <f>Q13*C13</f>
        <v>0</v>
      </c>
      <c r="S13" s="60">
        <v>0</v>
      </c>
      <c r="T13" s="61">
        <f>S13*C13</f>
        <v>0</v>
      </c>
      <c r="U13" s="60">
        <v>11</v>
      </c>
      <c r="V13" s="61">
        <f>U13*C13</f>
        <v>3168</v>
      </c>
      <c r="W13" s="60">
        <v>26</v>
      </c>
      <c r="X13" s="61">
        <f>W13*C13</f>
        <v>7488</v>
      </c>
      <c r="Y13" s="60">
        <v>1</v>
      </c>
      <c r="Z13" s="61">
        <f>Y13*C13</f>
        <v>288</v>
      </c>
    </row>
    <row r="14" spans="1:26" s="2" customFormat="1" ht="36.75" customHeight="1">
      <c r="A14" s="75"/>
      <c r="B14" s="23" t="s">
        <v>16</v>
      </c>
      <c r="C14" s="23"/>
      <c r="D14" s="64">
        <f aca="true" t="shared" si="2" ref="D14:Z14">D13</f>
        <v>6</v>
      </c>
      <c r="E14" s="64">
        <f t="shared" si="2"/>
        <v>1728</v>
      </c>
      <c r="F14" s="64">
        <f t="shared" si="2"/>
        <v>0</v>
      </c>
      <c r="G14" s="64">
        <f t="shared" si="2"/>
        <v>0</v>
      </c>
      <c r="H14" s="64">
        <f t="shared" si="2"/>
        <v>0</v>
      </c>
      <c r="I14" s="64">
        <f t="shared" si="2"/>
        <v>0</v>
      </c>
      <c r="J14" s="64">
        <f t="shared" si="2"/>
        <v>0</v>
      </c>
      <c r="K14" s="64">
        <f t="shared" si="2"/>
        <v>0</v>
      </c>
      <c r="L14" s="64">
        <f t="shared" si="2"/>
        <v>0</v>
      </c>
      <c r="M14" s="64">
        <f t="shared" si="2"/>
        <v>0</v>
      </c>
      <c r="N14" s="75"/>
      <c r="O14" s="23" t="s">
        <v>16</v>
      </c>
      <c r="P14" s="23"/>
      <c r="Q14" s="25">
        <f t="shared" si="2"/>
        <v>0</v>
      </c>
      <c r="R14" s="64">
        <f t="shared" si="2"/>
        <v>0</v>
      </c>
      <c r="S14" s="64">
        <f t="shared" si="2"/>
        <v>0</v>
      </c>
      <c r="T14" s="64">
        <f t="shared" si="2"/>
        <v>0</v>
      </c>
      <c r="U14" s="64">
        <f t="shared" si="2"/>
        <v>11</v>
      </c>
      <c r="V14" s="64">
        <f t="shared" si="2"/>
        <v>3168</v>
      </c>
      <c r="W14" s="64">
        <f t="shared" si="2"/>
        <v>26</v>
      </c>
      <c r="X14" s="64">
        <f t="shared" si="2"/>
        <v>7488</v>
      </c>
      <c r="Y14" s="64">
        <f t="shared" si="2"/>
        <v>1</v>
      </c>
      <c r="Z14" s="64">
        <f t="shared" si="2"/>
        <v>288</v>
      </c>
    </row>
    <row r="15" spans="1:26" s="1" customFormat="1" ht="14.25" customHeight="1">
      <c r="A15" s="75" t="s">
        <v>17</v>
      </c>
      <c r="B15" s="18" t="s">
        <v>11</v>
      </c>
      <c r="C15" s="5">
        <v>294</v>
      </c>
      <c r="D15" s="60">
        <v>16</v>
      </c>
      <c r="E15" s="61">
        <f>D15*C15</f>
        <v>4704</v>
      </c>
      <c r="F15" s="60">
        <v>0</v>
      </c>
      <c r="G15" s="61">
        <f>F15*C15</f>
        <v>0</v>
      </c>
      <c r="H15" s="60">
        <v>0</v>
      </c>
      <c r="I15" s="61">
        <f>H15*C15</f>
        <v>0</v>
      </c>
      <c r="J15" s="60">
        <v>0</v>
      </c>
      <c r="K15" s="61">
        <f>J15*C15</f>
        <v>0</v>
      </c>
      <c r="L15" s="60">
        <v>19</v>
      </c>
      <c r="M15" s="61">
        <f>L15*C15</f>
        <v>5586</v>
      </c>
      <c r="N15" s="75" t="s">
        <v>17</v>
      </c>
      <c r="O15" s="18" t="s">
        <v>11</v>
      </c>
      <c r="P15" s="5">
        <v>294</v>
      </c>
      <c r="Q15" s="11">
        <v>0</v>
      </c>
      <c r="R15" s="61">
        <f>Q15*C15</f>
        <v>0</v>
      </c>
      <c r="S15" s="60">
        <v>19</v>
      </c>
      <c r="T15" s="61">
        <f>S15*C15</f>
        <v>5586</v>
      </c>
      <c r="U15" s="60">
        <v>8</v>
      </c>
      <c r="V15" s="61">
        <f>U15*C15</f>
        <v>2352</v>
      </c>
      <c r="W15" s="60">
        <v>1</v>
      </c>
      <c r="X15" s="61">
        <f>W15*C15</f>
        <v>294</v>
      </c>
      <c r="Y15" s="60">
        <v>3</v>
      </c>
      <c r="Z15" s="61">
        <f>Y15*C15</f>
        <v>882</v>
      </c>
    </row>
    <row r="16" spans="1:26" s="2" customFormat="1" ht="37.5" customHeight="1">
      <c r="A16" s="75"/>
      <c r="B16" s="23" t="s">
        <v>18</v>
      </c>
      <c r="C16" s="23"/>
      <c r="D16" s="64">
        <f aca="true" t="shared" si="3" ref="D16:Z16">D15</f>
        <v>16</v>
      </c>
      <c r="E16" s="64">
        <f t="shared" si="3"/>
        <v>4704</v>
      </c>
      <c r="F16" s="64">
        <f t="shared" si="3"/>
        <v>0</v>
      </c>
      <c r="G16" s="64">
        <f t="shared" si="3"/>
        <v>0</v>
      </c>
      <c r="H16" s="64">
        <f t="shared" si="3"/>
        <v>0</v>
      </c>
      <c r="I16" s="64">
        <f t="shared" si="3"/>
        <v>0</v>
      </c>
      <c r="J16" s="64">
        <f t="shared" si="3"/>
        <v>0</v>
      </c>
      <c r="K16" s="64">
        <f t="shared" si="3"/>
        <v>0</v>
      </c>
      <c r="L16" s="64">
        <f t="shared" si="3"/>
        <v>19</v>
      </c>
      <c r="M16" s="64">
        <f t="shared" si="3"/>
        <v>5586</v>
      </c>
      <c r="N16" s="75"/>
      <c r="O16" s="23" t="s">
        <v>18</v>
      </c>
      <c r="P16" s="23"/>
      <c r="Q16" s="25">
        <f t="shared" si="3"/>
        <v>0</v>
      </c>
      <c r="R16" s="64">
        <f t="shared" si="3"/>
        <v>0</v>
      </c>
      <c r="S16" s="64">
        <f t="shared" si="3"/>
        <v>19</v>
      </c>
      <c r="T16" s="64">
        <f t="shared" si="3"/>
        <v>5586</v>
      </c>
      <c r="U16" s="64">
        <f t="shared" si="3"/>
        <v>8</v>
      </c>
      <c r="V16" s="64">
        <f t="shared" si="3"/>
        <v>2352</v>
      </c>
      <c r="W16" s="64">
        <f t="shared" si="3"/>
        <v>1</v>
      </c>
      <c r="X16" s="64">
        <f t="shared" si="3"/>
        <v>294</v>
      </c>
      <c r="Y16" s="64">
        <f t="shared" si="3"/>
        <v>3</v>
      </c>
      <c r="Z16" s="64">
        <f t="shared" si="3"/>
        <v>882</v>
      </c>
    </row>
    <row r="17" spans="1:26" s="1" customFormat="1" ht="14.25" customHeight="1">
      <c r="A17" s="75" t="s">
        <v>19</v>
      </c>
      <c r="B17" s="18" t="s">
        <v>11</v>
      </c>
      <c r="C17" s="5">
        <v>1061</v>
      </c>
      <c r="D17" s="60">
        <v>1</v>
      </c>
      <c r="E17" s="61">
        <f>D17*C17</f>
        <v>1061</v>
      </c>
      <c r="F17" s="60">
        <v>8</v>
      </c>
      <c r="G17" s="61">
        <f>F17*C17</f>
        <v>8488</v>
      </c>
      <c r="H17" s="60">
        <v>0</v>
      </c>
      <c r="I17" s="61">
        <f>H17*C17</f>
        <v>0</v>
      </c>
      <c r="J17" s="60">
        <v>4</v>
      </c>
      <c r="K17" s="61">
        <f>J17*C17</f>
        <v>4244</v>
      </c>
      <c r="L17" s="60">
        <v>0</v>
      </c>
      <c r="M17" s="61">
        <f>L17*C17</f>
        <v>0</v>
      </c>
      <c r="N17" s="75" t="s">
        <v>19</v>
      </c>
      <c r="O17" s="18" t="s">
        <v>11</v>
      </c>
      <c r="P17" s="5">
        <v>1061</v>
      </c>
      <c r="Q17" s="11">
        <v>5</v>
      </c>
      <c r="R17" s="61">
        <f>Q17*C17</f>
        <v>5305</v>
      </c>
      <c r="S17" s="60">
        <v>0</v>
      </c>
      <c r="T17" s="61">
        <f>S17*C17</f>
        <v>0</v>
      </c>
      <c r="U17" s="60">
        <v>0</v>
      </c>
      <c r="V17" s="61">
        <f>U17*C17</f>
        <v>0</v>
      </c>
      <c r="W17" s="60">
        <v>0</v>
      </c>
      <c r="X17" s="61">
        <f>W17*C17</f>
        <v>0</v>
      </c>
      <c r="Y17" s="60">
        <v>2</v>
      </c>
      <c r="Z17" s="61">
        <f>Y17*C17</f>
        <v>2122</v>
      </c>
    </row>
    <row r="18" spans="1:26" s="2" customFormat="1" ht="42" customHeight="1">
      <c r="A18" s="75"/>
      <c r="B18" s="23" t="s">
        <v>20</v>
      </c>
      <c r="C18" s="23"/>
      <c r="D18" s="64">
        <f aca="true" t="shared" si="4" ref="D18:Z18">D17</f>
        <v>1</v>
      </c>
      <c r="E18" s="64">
        <f t="shared" si="4"/>
        <v>1061</v>
      </c>
      <c r="F18" s="64">
        <f t="shared" si="4"/>
        <v>8</v>
      </c>
      <c r="G18" s="64">
        <f t="shared" si="4"/>
        <v>8488</v>
      </c>
      <c r="H18" s="64">
        <f t="shared" si="4"/>
        <v>0</v>
      </c>
      <c r="I18" s="64">
        <f t="shared" si="4"/>
        <v>0</v>
      </c>
      <c r="J18" s="64">
        <f t="shared" si="4"/>
        <v>4</v>
      </c>
      <c r="K18" s="64">
        <f t="shared" si="4"/>
        <v>4244</v>
      </c>
      <c r="L18" s="64">
        <f t="shared" si="4"/>
        <v>0</v>
      </c>
      <c r="M18" s="64">
        <f t="shared" si="4"/>
        <v>0</v>
      </c>
      <c r="N18" s="75"/>
      <c r="O18" s="23" t="s">
        <v>20</v>
      </c>
      <c r="P18" s="23"/>
      <c r="Q18" s="25">
        <f t="shared" si="4"/>
        <v>5</v>
      </c>
      <c r="R18" s="64">
        <f t="shared" si="4"/>
        <v>5305</v>
      </c>
      <c r="S18" s="64">
        <f t="shared" si="4"/>
        <v>0</v>
      </c>
      <c r="T18" s="64">
        <f t="shared" si="4"/>
        <v>0</v>
      </c>
      <c r="U18" s="64">
        <f t="shared" si="4"/>
        <v>0</v>
      </c>
      <c r="V18" s="64">
        <f t="shared" si="4"/>
        <v>0</v>
      </c>
      <c r="W18" s="64">
        <f t="shared" si="4"/>
        <v>0</v>
      </c>
      <c r="X18" s="64">
        <f t="shared" si="4"/>
        <v>0</v>
      </c>
      <c r="Y18" s="64">
        <f t="shared" si="4"/>
        <v>2</v>
      </c>
      <c r="Z18" s="64">
        <f t="shared" si="4"/>
        <v>2122</v>
      </c>
    </row>
    <row r="19" spans="1:26" s="1" customFormat="1" ht="9.75" customHeight="1">
      <c r="A19" s="80" t="s">
        <v>33</v>
      </c>
      <c r="B19" s="80"/>
      <c r="C19" s="12"/>
      <c r="D19" s="69"/>
      <c r="E19" s="83">
        <f>SUM(E10,E12,E14,E16,E18)</f>
        <v>7493</v>
      </c>
      <c r="F19" s="69"/>
      <c r="G19" s="83">
        <f>SUM(G10,G12,G14,G16,G18)</f>
        <v>8488</v>
      </c>
      <c r="H19" s="69"/>
      <c r="I19" s="83">
        <f>SUM(I10,I12,I14,I16,I18)</f>
        <v>253</v>
      </c>
      <c r="J19" s="69"/>
      <c r="K19" s="83">
        <f>SUM(K10,K12,K14,K16,K18)</f>
        <v>4244</v>
      </c>
      <c r="L19" s="70"/>
      <c r="M19" s="83">
        <f>SUM(M10,M12,M14,M16,M18)</f>
        <v>5586</v>
      </c>
      <c r="N19" s="80" t="s">
        <v>33</v>
      </c>
      <c r="O19" s="80"/>
      <c r="P19" s="12"/>
      <c r="Q19" s="32"/>
      <c r="R19" s="81">
        <f>SUM(R10,R12,R14,R16,R18)</f>
        <v>5305</v>
      </c>
      <c r="S19" s="72"/>
      <c r="T19" s="81">
        <f>SUM(T10,T12,T14,T16,T18)</f>
        <v>5586</v>
      </c>
      <c r="U19" s="70"/>
      <c r="V19" s="81">
        <f>SUM(V10,V12,V14,V16,V18)</f>
        <v>5520</v>
      </c>
      <c r="W19" s="72"/>
      <c r="X19" s="81">
        <f>SUM(X10,X12,X14,X16,X18)</f>
        <v>7782</v>
      </c>
      <c r="Y19" s="70"/>
      <c r="Z19" s="81">
        <f>SUM(Z10,Z12,Z14,Z16,Z18)</f>
        <v>3654</v>
      </c>
    </row>
    <row r="20" spans="1:26" s="2" customFormat="1" ht="19.5" customHeight="1">
      <c r="A20" s="80"/>
      <c r="B20" s="80"/>
      <c r="C20" s="13"/>
      <c r="D20" s="71"/>
      <c r="E20" s="83"/>
      <c r="F20" s="71"/>
      <c r="G20" s="83"/>
      <c r="H20" s="71"/>
      <c r="I20" s="83"/>
      <c r="J20" s="71"/>
      <c r="K20" s="83"/>
      <c r="L20" s="67"/>
      <c r="M20" s="83"/>
      <c r="N20" s="80"/>
      <c r="O20" s="80"/>
      <c r="P20" s="13"/>
      <c r="Q20" s="31"/>
      <c r="R20" s="81"/>
      <c r="S20" s="73"/>
      <c r="T20" s="81"/>
      <c r="U20" s="67"/>
      <c r="V20" s="81"/>
      <c r="W20" s="73"/>
      <c r="X20" s="81"/>
      <c r="Y20" s="67"/>
      <c r="Z20" s="81"/>
    </row>
  </sheetData>
  <sheetProtection selectLockedCells="1" selectUnlockedCells="1"/>
  <mergeCells count="38">
    <mergeCell ref="S7:T7"/>
    <mergeCell ref="U7:V7"/>
    <mergeCell ref="W7:X7"/>
    <mergeCell ref="A7:A8"/>
    <mergeCell ref="B7:B8"/>
    <mergeCell ref="C7:C8"/>
    <mergeCell ref="D7:E7"/>
    <mergeCell ref="F7:G7"/>
    <mergeCell ref="H7:I7"/>
    <mergeCell ref="N7:N8"/>
    <mergeCell ref="M19:M20"/>
    <mergeCell ref="Y7:Z7"/>
    <mergeCell ref="A9:A10"/>
    <mergeCell ref="A11:A12"/>
    <mergeCell ref="A13:A14"/>
    <mergeCell ref="A15:A16"/>
    <mergeCell ref="A17:A18"/>
    <mergeCell ref="J7:K7"/>
    <mergeCell ref="L7:M7"/>
    <mergeCell ref="Q7:R7"/>
    <mergeCell ref="R19:R20"/>
    <mergeCell ref="T19:T20"/>
    <mergeCell ref="V19:V20"/>
    <mergeCell ref="X19:X20"/>
    <mergeCell ref="Z19:Z20"/>
    <mergeCell ref="A19:B20"/>
    <mergeCell ref="E19:E20"/>
    <mergeCell ref="G19:G20"/>
    <mergeCell ref="I19:I20"/>
    <mergeCell ref="K19:K20"/>
    <mergeCell ref="N17:N18"/>
    <mergeCell ref="N19:O20"/>
    <mergeCell ref="O7:O8"/>
    <mergeCell ref="P7:P8"/>
    <mergeCell ref="N9:N10"/>
    <mergeCell ref="N11:N12"/>
    <mergeCell ref="N13:N14"/>
    <mergeCell ref="N15:N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8.421875" style="0" customWidth="1"/>
    <col min="2" max="2" width="3.140625" style="0" customWidth="1"/>
    <col min="3" max="3" width="30.57421875" style="0" customWidth="1"/>
    <col min="4" max="4" width="33.140625" style="0" customWidth="1"/>
    <col min="7" max="7" width="10.57421875" style="0" customWidth="1"/>
  </cols>
  <sheetData>
    <row r="1" s="1" customFormat="1" ht="15">
      <c r="F1" s="15" t="s">
        <v>44</v>
      </c>
    </row>
    <row r="2" s="1" customFormat="1" ht="15"/>
    <row r="3" s="2" customFormat="1" ht="14.25">
      <c r="B3" s="2" t="s">
        <v>1</v>
      </c>
    </row>
    <row r="4" s="2" customFormat="1" ht="14.25"/>
    <row r="5" s="2" customFormat="1" ht="14.25"/>
    <row r="6" s="2" customFormat="1" ht="14.25">
      <c r="B6" s="2" t="s">
        <v>45</v>
      </c>
    </row>
    <row r="8" spans="2:4" ht="19.5" customHeight="1">
      <c r="B8" s="33"/>
      <c r="C8" s="34" t="s">
        <v>46</v>
      </c>
      <c r="D8" s="34" t="s">
        <v>47</v>
      </c>
    </row>
    <row r="9" spans="2:4" ht="19.5" customHeight="1">
      <c r="B9" s="35"/>
      <c r="C9" s="36" t="s">
        <v>48</v>
      </c>
      <c r="D9" s="36" t="s">
        <v>49</v>
      </c>
    </row>
    <row r="10" spans="2:4" ht="15">
      <c r="B10" s="35">
        <v>1</v>
      </c>
      <c r="C10" s="37">
        <v>19016</v>
      </c>
      <c r="D10" s="37">
        <v>55501</v>
      </c>
    </row>
    <row r="11" spans="2:4" ht="15">
      <c r="B11" s="38">
        <v>2</v>
      </c>
      <c r="C11" s="37">
        <f aca="true" t="shared" si="0" ref="C11:C19">C$10/B11</f>
        <v>9508</v>
      </c>
      <c r="D11" s="37">
        <f aca="true" t="shared" si="1" ref="D11:D19">D$10/B11</f>
        <v>27750.5</v>
      </c>
    </row>
    <row r="12" spans="2:4" ht="15">
      <c r="B12" s="38">
        <v>3</v>
      </c>
      <c r="C12" s="37">
        <f t="shared" si="0"/>
        <v>6338.666666666667</v>
      </c>
      <c r="D12" s="37">
        <f t="shared" si="1"/>
        <v>18500.333333333332</v>
      </c>
    </row>
    <row r="13" spans="2:4" ht="15">
      <c r="B13" s="38">
        <v>4</v>
      </c>
      <c r="C13" s="37">
        <f t="shared" si="0"/>
        <v>4754</v>
      </c>
      <c r="D13" s="37">
        <f t="shared" si="1"/>
        <v>13875.25</v>
      </c>
    </row>
    <row r="14" spans="2:4" ht="15">
      <c r="B14" s="38">
        <v>5</v>
      </c>
      <c r="C14" s="37">
        <f t="shared" si="0"/>
        <v>3803.2</v>
      </c>
      <c r="D14" s="37">
        <f t="shared" si="1"/>
        <v>11100.2</v>
      </c>
    </row>
    <row r="15" spans="2:4" ht="15">
      <c r="B15" s="38">
        <v>6</v>
      </c>
      <c r="C15" s="37">
        <f t="shared" si="0"/>
        <v>3169.3333333333335</v>
      </c>
      <c r="D15" s="37">
        <f t="shared" si="1"/>
        <v>9250.166666666666</v>
      </c>
    </row>
    <row r="16" spans="2:4" ht="15">
      <c r="B16" s="38">
        <v>7</v>
      </c>
      <c r="C16" s="37">
        <f t="shared" si="0"/>
        <v>2716.5714285714284</v>
      </c>
      <c r="D16" s="37">
        <f t="shared" si="1"/>
        <v>7928.714285714285</v>
      </c>
    </row>
    <row r="17" spans="2:4" ht="15">
      <c r="B17" s="38">
        <v>8</v>
      </c>
      <c r="C17" s="37">
        <f t="shared" si="0"/>
        <v>2377</v>
      </c>
      <c r="D17" s="37">
        <f t="shared" si="1"/>
        <v>6937.625</v>
      </c>
    </row>
    <row r="18" spans="2:4" ht="15">
      <c r="B18" s="38">
        <v>9</v>
      </c>
      <c r="C18" s="37">
        <f t="shared" si="0"/>
        <v>2112.8888888888887</v>
      </c>
      <c r="D18" s="37">
        <f t="shared" si="1"/>
        <v>6166.777777777777</v>
      </c>
    </row>
    <row r="19" spans="2:4" ht="15">
      <c r="B19" s="38">
        <v>10</v>
      </c>
      <c r="C19" s="37">
        <f t="shared" si="0"/>
        <v>1901.6</v>
      </c>
      <c r="D19" s="37">
        <f t="shared" si="1"/>
        <v>5550.1</v>
      </c>
    </row>
    <row r="20" spans="2:4" ht="15">
      <c r="B20" s="38">
        <v>11</v>
      </c>
      <c r="C20" s="39"/>
      <c r="D20" s="39"/>
    </row>
    <row r="21" spans="2:4" ht="15">
      <c r="B21" s="38">
        <v>12</v>
      </c>
      <c r="C21" s="39"/>
      <c r="D21" s="39"/>
    </row>
    <row r="22" spans="2:4" ht="15">
      <c r="B22" s="38">
        <v>13</v>
      </c>
      <c r="C22" s="39"/>
      <c r="D22" s="39"/>
    </row>
    <row r="23" spans="2:4" ht="15">
      <c r="B23" s="38">
        <v>14</v>
      </c>
      <c r="C23" s="39"/>
      <c r="D23" s="39"/>
    </row>
    <row r="24" spans="2:4" ht="15">
      <c r="B24" s="38">
        <v>15</v>
      </c>
      <c r="C24" s="39"/>
      <c r="D24" s="39"/>
    </row>
    <row r="25" spans="2:4" ht="15">
      <c r="B25" s="38">
        <v>16</v>
      </c>
      <c r="C25" s="39"/>
      <c r="D25" s="39"/>
    </row>
  </sheetData>
  <sheetProtection selectLockedCells="1" selectUnlockedCells="1"/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ENRICO</cp:lastModifiedBy>
  <cp:lastPrinted>2017-01-09T11:55:59Z</cp:lastPrinted>
  <dcterms:modified xsi:type="dcterms:W3CDTF">2017-01-09T11:56:03Z</dcterms:modified>
  <cp:category/>
  <cp:version/>
  <cp:contentType/>
  <cp:contentStatus/>
</cp:coreProperties>
</file>